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レース時間差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<sst xmlns="http://schemas.openxmlformats.org/spreadsheetml/2006/main" count="30" uniqueCount="27">
  <si>
    <t>O&amp;S</t>
  </si>
  <si>
    <t>CRESCENT III</t>
  </si>
  <si>
    <t>S-40 J/N</t>
  </si>
  <si>
    <t>LUCKY LADY VIII</t>
  </si>
  <si>
    <t>FARR 30</t>
  </si>
  <si>
    <t>Y33S</t>
  </si>
  <si>
    <t>EVERYTHING EVERYTHING</t>
  </si>
  <si>
    <t>J/V9.6CR</t>
  </si>
  <si>
    <t>HOBBY HAWK</t>
  </si>
  <si>
    <t>YAMAHA30S</t>
  </si>
  <si>
    <t>GEFION</t>
  </si>
  <si>
    <t>BALTIC 35</t>
  </si>
  <si>
    <t>STARDUST</t>
  </si>
  <si>
    <t>GRAND SOLEIL 38</t>
  </si>
  <si>
    <t>ORCclub</t>
  </si>
  <si>
    <t>Performance Line Offshore</t>
  </si>
  <si>
    <t>RACE：</t>
  </si>
  <si>
    <t>第６２回大島レース</t>
  </si>
  <si>
    <t>フィニッシュ時間差表（分）</t>
  </si>
  <si>
    <t>初島回航時間差表（分）</t>
  </si>
  <si>
    <t>Mile</t>
  </si>
  <si>
    <t>ScratchBoat</t>
  </si>
  <si>
    <t>PLT</t>
  </si>
  <si>
    <t>PLD</t>
  </si>
  <si>
    <t>ScratchBoat所要時間</t>
  </si>
  <si>
    <t>この表のデータはオフショア（COASTAL / LONG DISTANCE) のコースの設定がされた場合の参考データです。</t>
  </si>
  <si>
    <t>スクラッチボートと各艇の時間差（分）を表示している。スクラッチボートを入れ替えることで自艇基準のスクラッチシートを作成できます。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</si>
</sst>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 "/>
    <numFmt numFmtId="179" formatCode="0.00_ "/>
    <numFmt numFmtId="180" formatCode="0.0"/>
    <numFmt numFmtId="181" formatCode="0.000"/>
    <numFmt numFmtId="182" formatCode="0.0000"/>
    <numFmt numFmtId="183" formatCode="h:mm:ss;@"/>
    <numFmt numFmtId="184" formatCode="0.0000000_ "/>
    <numFmt numFmtId="185" formatCode="0.000000_ "/>
    <numFmt numFmtId="186" formatCode="0.00000_ "/>
    <numFmt numFmtId="187" formatCode="0_ "/>
    <numFmt numFmtId="188" formatCode="[$-F400]h:mm:ss\ AM/PM"/>
    <numFmt numFmtId="189" formatCode="h:mm;@"/>
    <numFmt numFmtId="190" formatCode="0.00000"/>
    <numFmt numFmtId="191" formatCode="0_);[Red]\(0\)"/>
    <numFmt numFmtId="192" formatCode="0.00_ ;[Red]\-0.00\ "/>
    <numFmt numFmtId="193" formatCode="#,##0_);[Red]\(#,##0\)"/>
    <numFmt numFmtId="194" formatCode="00&quot;：&quot;00&quot;：&quot;00"/>
    <numFmt numFmtId="195" formatCode="&quot;(&quot;General&quot; Nm)&quot;"/>
    <numFmt numFmtId="196" formatCode="00"/>
  </numFmts>
  <fonts count="3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18"/>
      <name val="ＭＳ Ｐゴシック"/>
      <family val="3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1"/>
      <name val="ＭＳ Ｐゴシック"/>
      <family val="0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91" fontId="0" fillId="0" borderId="0" xfId="0" applyNumberFormat="1" applyAlignment="1">
      <alignment vertical="center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1" fontId="0" fillId="0" borderId="13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23" fillId="0" borderId="12" xfId="0" applyFont="1" applyBorder="1" applyAlignment="1">
      <alignment/>
    </xf>
    <xf numFmtId="21" fontId="0" fillId="0" borderId="15" xfId="0" applyNumberForma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0" fillId="0" borderId="16" xfId="0" applyNumberFormat="1" applyBorder="1" applyAlignment="1">
      <alignment horizontal="center" vertic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176" fontId="24" fillId="24" borderId="19" xfId="0" applyNumberFormat="1" applyFont="1" applyFill="1" applyBorder="1" applyAlignment="1">
      <alignment/>
    </xf>
    <xf numFmtId="177" fontId="24" fillId="24" borderId="18" xfId="0" applyNumberFormat="1" applyFont="1" applyFill="1" applyBorder="1" applyAlignment="1">
      <alignment/>
    </xf>
    <xf numFmtId="177" fontId="24" fillId="24" borderId="20" xfId="0" applyNumberFormat="1" applyFont="1" applyFill="1" applyBorder="1" applyAlignment="1">
      <alignment/>
    </xf>
    <xf numFmtId="46" fontId="24" fillId="24" borderId="20" xfId="0" applyNumberFormat="1" applyFont="1" applyFill="1" applyBorder="1" applyAlignment="1">
      <alignment horizontal="center" vertical="center"/>
    </xf>
    <xf numFmtId="46" fontId="24" fillId="24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0" borderId="22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76" fontId="24" fillId="0" borderId="23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177" fontId="24" fillId="0" borderId="24" xfId="0" applyNumberFormat="1" applyFont="1" applyFill="1" applyBorder="1" applyAlignment="1">
      <alignment/>
    </xf>
    <xf numFmtId="46" fontId="24" fillId="0" borderId="24" xfId="0" applyNumberFormat="1" applyFont="1" applyFill="1" applyBorder="1" applyAlignment="1">
      <alignment horizontal="center" vertical="center"/>
    </xf>
    <xf numFmtId="46" fontId="24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center"/>
    </xf>
    <xf numFmtId="176" fontId="25" fillId="0" borderId="28" xfId="0" applyNumberFormat="1" applyFont="1" applyBorder="1" applyAlignment="1">
      <alignment vertical="center"/>
    </xf>
    <xf numFmtId="177" fontId="25" fillId="0" borderId="27" xfId="0" applyNumberFormat="1" applyFont="1" applyBorder="1" applyAlignment="1">
      <alignment vertical="center"/>
    </xf>
    <xf numFmtId="177" fontId="26" fillId="0" borderId="29" xfId="0" applyNumberFormat="1" applyFont="1" applyBorder="1" applyAlignment="1">
      <alignment vertical="center"/>
    </xf>
    <xf numFmtId="192" fontId="22" fillId="0" borderId="29" xfId="0" applyNumberFormat="1" applyFont="1" applyBorder="1" applyAlignment="1">
      <alignment/>
    </xf>
    <xf numFmtId="192" fontId="22" fillId="0" borderId="3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7" fontId="26" fillId="0" borderId="29" xfId="0" applyNumberFormat="1" applyFont="1" applyBorder="1" applyAlignment="1">
      <alignment/>
    </xf>
    <xf numFmtId="176" fontId="25" fillId="0" borderId="28" xfId="0" applyNumberFormat="1" applyFont="1" applyBorder="1" applyAlignment="1">
      <alignment/>
    </xf>
    <xf numFmtId="177" fontId="25" fillId="0" borderId="27" xfId="0" applyNumberFormat="1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 horizontal="center"/>
    </xf>
    <xf numFmtId="176" fontId="25" fillId="0" borderId="33" xfId="0" applyNumberFormat="1" applyFont="1" applyBorder="1" applyAlignment="1">
      <alignment vertical="center"/>
    </xf>
    <xf numFmtId="177" fontId="25" fillId="0" borderId="32" xfId="0" applyNumberFormat="1" applyFont="1" applyBorder="1" applyAlignment="1">
      <alignment vertical="center"/>
    </xf>
    <xf numFmtId="177" fontId="26" fillId="0" borderId="34" xfId="0" applyNumberFormat="1" applyFont="1" applyBorder="1" applyAlignment="1">
      <alignment vertical="center"/>
    </xf>
    <xf numFmtId="192" fontId="22" fillId="0" borderId="34" xfId="0" applyNumberFormat="1" applyFont="1" applyBorder="1" applyAlignment="1">
      <alignment/>
    </xf>
    <xf numFmtId="192" fontId="22" fillId="0" borderId="35" xfId="0" applyNumberFormat="1" applyFont="1" applyBorder="1" applyAlignment="1">
      <alignment/>
    </xf>
    <xf numFmtId="0" fontId="27" fillId="0" borderId="0" xfId="0" applyFont="1" applyBorder="1" applyAlignment="1">
      <alignment/>
    </xf>
    <xf numFmtId="176" fontId="15" fillId="0" borderId="0" xfId="0" applyNumberFormat="1" applyFont="1" applyBorder="1" applyAlignment="1">
      <alignment vertical="center"/>
    </xf>
    <xf numFmtId="177" fontId="15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/>
    </xf>
    <xf numFmtId="0" fontId="28" fillId="0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C_PLS&#12473;&#12463;&#12521;&#12483;&#12481;&#12471;&#12540;&#12488;_&#22823;&#23798;&#12524;&#12540;&#12473;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2oshima_ORC_Result"/>
      <sheetName val="レース時間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showGridLines="0" tabSelected="1" workbookViewId="0" topLeftCell="A1">
      <selection activeCell="L32" sqref="L32:L34"/>
    </sheetView>
  </sheetViews>
  <sheetFormatPr defaultColWidth="9.00390625" defaultRowHeight="13.5"/>
  <cols>
    <col min="1" max="1" width="8.125" style="0" customWidth="1"/>
    <col min="2" max="2" width="25.25390625" style="0" customWidth="1"/>
    <col min="3" max="3" width="13.125" style="0" customWidth="1"/>
    <col min="4" max="5" width="6.875" style="0" customWidth="1"/>
    <col min="6" max="6" width="0.37109375" style="0" customWidth="1"/>
    <col min="7" max="13" width="8.625" style="0" customWidth="1"/>
    <col min="14" max="14" width="0.2421875" style="0" customWidth="1"/>
    <col min="15" max="18" width="8.625" style="0" customWidth="1"/>
    <col min="19" max="19" width="0.74609375" style="0" customWidth="1"/>
  </cols>
  <sheetData>
    <row r="1" spans="1:6" ht="17.25">
      <c r="A1" s="1"/>
      <c r="B1" s="2" t="s">
        <v>14</v>
      </c>
      <c r="C1" s="3" t="s">
        <v>15</v>
      </c>
      <c r="D1" s="1"/>
      <c r="E1" s="1"/>
      <c r="F1" s="1"/>
    </row>
    <row r="2" spans="1:16" ht="13.5" customHeight="1">
      <c r="A2" s="1"/>
      <c r="B2" s="4" t="s">
        <v>16</v>
      </c>
      <c r="C2" s="3" t="s">
        <v>17</v>
      </c>
      <c r="D2" s="1"/>
      <c r="E2" s="1"/>
      <c r="F2" s="1"/>
      <c r="O2" s="5"/>
      <c r="P2" s="1"/>
    </row>
    <row r="3" spans="1:16" ht="13.5" customHeight="1">
      <c r="A3" s="1"/>
      <c r="B3" s="4"/>
      <c r="C3" s="3"/>
      <c r="D3" s="1"/>
      <c r="E3" s="1"/>
      <c r="F3" s="1"/>
      <c r="G3" t="s">
        <v>18</v>
      </c>
      <c r="O3" t="s">
        <v>19</v>
      </c>
      <c r="P3" s="1"/>
    </row>
    <row r="4" spans="1:17" ht="13.5" customHeight="1">
      <c r="A4" s="1"/>
      <c r="D4" s="1"/>
      <c r="E4" s="1"/>
      <c r="F4" s="1"/>
      <c r="G4" s="6">
        <v>85</v>
      </c>
      <c r="H4" s="1" t="s">
        <v>20</v>
      </c>
      <c r="I4" s="7"/>
      <c r="O4" s="6">
        <v>24</v>
      </c>
      <c r="P4" s="1" t="s">
        <v>20</v>
      </c>
      <c r="Q4" s="7"/>
    </row>
    <row r="5" spans="1:15" ht="4.5" customHeight="1" thickBot="1">
      <c r="A5" s="1"/>
      <c r="B5" s="2"/>
      <c r="C5" s="8"/>
      <c r="D5" s="1"/>
      <c r="E5" s="1"/>
      <c r="F5" s="1"/>
      <c r="G5" s="1"/>
      <c r="O5" s="1"/>
    </row>
    <row r="6" spans="1:18" ht="14.25">
      <c r="A6" s="1"/>
      <c r="B6" s="9" t="s">
        <v>21</v>
      </c>
      <c r="C6" s="10"/>
      <c r="D6" s="11" t="s">
        <v>22</v>
      </c>
      <c r="E6" s="12" t="s">
        <v>23</v>
      </c>
      <c r="F6" s="13"/>
      <c r="G6" s="14"/>
      <c r="H6" s="15"/>
      <c r="I6" s="16" t="s">
        <v>24</v>
      </c>
      <c r="J6" s="15"/>
      <c r="K6" s="15"/>
      <c r="L6" s="15"/>
      <c r="M6" s="17"/>
      <c r="N6" s="18"/>
      <c r="O6" s="14"/>
      <c r="P6" s="16" t="s">
        <v>24</v>
      </c>
      <c r="Q6" s="15"/>
      <c r="R6" s="19"/>
    </row>
    <row r="7" spans="1:18" ht="15" thickBot="1">
      <c r="A7" s="1"/>
      <c r="B7" s="20" t="s">
        <v>0</v>
      </c>
      <c r="C7" s="21" t="str">
        <f>VLOOKUP($B$7,$B$9:$E$15,2,0)</f>
        <v>Y33S</v>
      </c>
      <c r="D7" s="22">
        <f>VLOOKUP($B$7,$B$9:$E$15,3,0)</f>
        <v>0.88</v>
      </c>
      <c r="E7" s="23">
        <f>VLOOKUP($B$7,$B$9:$E$15,4,0)</f>
        <v>102.3</v>
      </c>
      <c r="F7" s="24"/>
      <c r="G7" s="25">
        <v>0.7083333333333334</v>
      </c>
      <c r="H7" s="25">
        <v>0.75</v>
      </c>
      <c r="I7" s="25">
        <v>0.7916666666666666</v>
      </c>
      <c r="J7" s="25">
        <v>0.8333333333333334</v>
      </c>
      <c r="K7" s="25">
        <v>0.875</v>
      </c>
      <c r="L7" s="25">
        <v>0.9166666666666666</v>
      </c>
      <c r="M7" s="25">
        <v>0.9583333333333334</v>
      </c>
      <c r="N7" s="25"/>
      <c r="O7" s="25">
        <v>0.1388888888888889</v>
      </c>
      <c r="P7" s="25">
        <v>0.15277777777777776</v>
      </c>
      <c r="Q7" s="25">
        <v>0.16666666666666666</v>
      </c>
      <c r="R7" s="26">
        <v>0.18055555555555555</v>
      </c>
    </row>
    <row r="8" spans="1:18" s="35" customFormat="1" ht="8.25" customHeight="1">
      <c r="A8" s="27"/>
      <c r="B8" s="28"/>
      <c r="C8" s="29"/>
      <c r="D8" s="30"/>
      <c r="E8" s="31"/>
      <c r="F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9" ht="14.25">
      <c r="A9" s="1"/>
      <c r="B9" s="36" t="s">
        <v>1</v>
      </c>
      <c r="C9" s="37" t="s">
        <v>2</v>
      </c>
      <c r="D9" s="38">
        <v>0.903</v>
      </c>
      <c r="E9" s="39">
        <v>74</v>
      </c>
      <c r="F9" s="40"/>
      <c r="G9" s="41">
        <f aca="true" t="shared" si="0" ref="G9:M15">(($D$7*G$7*86400-($E$7-$E9)*$G$4)/$D9-G$7*86400)/60</f>
        <v>-70.37836840162406</v>
      </c>
      <c r="H9" s="41">
        <f t="shared" si="0"/>
        <v>-71.90660760428206</v>
      </c>
      <c r="I9" s="41">
        <f t="shared" si="0"/>
        <v>-73.43484680693982</v>
      </c>
      <c r="J9" s="41">
        <f t="shared" si="0"/>
        <v>-74.96308600959746</v>
      </c>
      <c r="K9" s="41">
        <f t="shared" si="0"/>
        <v>-76.49132521225548</v>
      </c>
      <c r="L9" s="41">
        <f t="shared" si="0"/>
        <v>-78.01956441491323</v>
      </c>
      <c r="M9" s="41">
        <f t="shared" si="0"/>
        <v>-79.54780361757099</v>
      </c>
      <c r="N9" s="41"/>
      <c r="O9" s="41">
        <f aca="true" t="shared" si="1" ref="O9:R15">(($D$7*O$7*86400-($E$7-$E9)*$O$4)/$D9-O$7*86400)/60</f>
        <v>-17.63012181616835</v>
      </c>
      <c r="P9" s="41">
        <f t="shared" si="1"/>
        <v>-18.13953488372096</v>
      </c>
      <c r="Q9" s="41">
        <f t="shared" si="1"/>
        <v>-18.648947951273566</v>
      </c>
      <c r="R9" s="42">
        <f t="shared" si="1"/>
        <v>-19.158361018826145</v>
      </c>
      <c r="S9" s="43"/>
    </row>
    <row r="10" spans="1:19" ht="14.25">
      <c r="A10" s="1"/>
      <c r="B10" s="36" t="s">
        <v>3</v>
      </c>
      <c r="C10" s="37" t="s">
        <v>4</v>
      </c>
      <c r="D10" s="38">
        <v>0.908</v>
      </c>
      <c r="E10" s="39">
        <v>114.4</v>
      </c>
      <c r="F10" s="44"/>
      <c r="G10" s="41">
        <f t="shared" si="0"/>
        <v>-12.57525697503661</v>
      </c>
      <c r="H10" s="41">
        <f t="shared" si="0"/>
        <v>-14.42547723935398</v>
      </c>
      <c r="I10" s="41">
        <f t="shared" si="0"/>
        <v>-16.275697503671108</v>
      </c>
      <c r="J10" s="41">
        <f t="shared" si="0"/>
        <v>-18.125917767988238</v>
      </c>
      <c r="K10" s="41">
        <f t="shared" si="0"/>
        <v>-19.976138032305364</v>
      </c>
      <c r="L10" s="41">
        <f t="shared" si="0"/>
        <v>-21.826358296622736</v>
      </c>
      <c r="M10" s="41">
        <f t="shared" si="0"/>
        <v>-23.676578560939863</v>
      </c>
      <c r="N10" s="41"/>
      <c r="O10" s="41">
        <f t="shared" si="1"/>
        <v>-0.8370044052863704</v>
      </c>
      <c r="P10" s="41">
        <f t="shared" si="1"/>
        <v>-1.45374449339209</v>
      </c>
      <c r="Q10" s="41">
        <f t="shared" si="1"/>
        <v>-2.0704845814978095</v>
      </c>
      <c r="R10" s="42">
        <f t="shared" si="1"/>
        <v>-2.687224669603529</v>
      </c>
      <c r="S10" s="43"/>
    </row>
    <row r="11" spans="1:19" ht="14.25">
      <c r="A11" s="1"/>
      <c r="B11" s="36" t="s">
        <v>0</v>
      </c>
      <c r="C11" s="37" t="s">
        <v>5</v>
      </c>
      <c r="D11" s="38">
        <v>0.88</v>
      </c>
      <c r="E11" s="39">
        <v>102.3</v>
      </c>
      <c r="F11" s="40"/>
      <c r="G11" s="41">
        <f t="shared" si="0"/>
        <v>1.2126596023639043E-13</v>
      </c>
      <c r="H11" s="41">
        <f t="shared" si="0"/>
        <v>0</v>
      </c>
      <c r="I11" s="41">
        <f t="shared" si="0"/>
        <v>0</v>
      </c>
      <c r="J11" s="41">
        <f t="shared" si="0"/>
        <v>2.4253192047278086E-13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/>
      <c r="O11" s="41">
        <f t="shared" si="1"/>
        <v>0</v>
      </c>
      <c r="P11" s="41">
        <f t="shared" si="1"/>
        <v>0</v>
      </c>
      <c r="Q11" s="41">
        <f t="shared" si="1"/>
        <v>0</v>
      </c>
      <c r="R11" s="42">
        <f t="shared" si="1"/>
        <v>0</v>
      </c>
      <c r="S11" s="43"/>
    </row>
    <row r="12" spans="1:19" ht="14.25">
      <c r="A12" s="1"/>
      <c r="B12" s="36" t="s">
        <v>6</v>
      </c>
      <c r="C12" s="37" t="s">
        <v>7</v>
      </c>
      <c r="D12" s="38">
        <v>0.852</v>
      </c>
      <c r="E12" s="39">
        <v>109.7</v>
      </c>
      <c r="F12" s="40"/>
      <c r="G12" s="41">
        <f t="shared" si="0"/>
        <v>45.825508607198934</v>
      </c>
      <c r="H12" s="41">
        <f t="shared" si="0"/>
        <v>47.79733959311416</v>
      </c>
      <c r="I12" s="41">
        <f t="shared" si="0"/>
        <v>49.76917057902974</v>
      </c>
      <c r="J12" s="41">
        <f t="shared" si="0"/>
        <v>51.74100156494533</v>
      </c>
      <c r="K12" s="41">
        <f t="shared" si="0"/>
        <v>53.71283255086067</v>
      </c>
      <c r="L12" s="41">
        <f t="shared" si="0"/>
        <v>55.684663536776256</v>
      </c>
      <c r="M12" s="41">
        <f t="shared" si="0"/>
        <v>57.65649452269184</v>
      </c>
      <c r="N12" s="41"/>
      <c r="O12" s="41">
        <f t="shared" si="1"/>
        <v>10.04694835680751</v>
      </c>
      <c r="P12" s="41">
        <f t="shared" si="1"/>
        <v>10.704225352112674</v>
      </c>
      <c r="Q12" s="41">
        <f t="shared" si="1"/>
        <v>11.361502347417838</v>
      </c>
      <c r="R12" s="42">
        <f t="shared" si="1"/>
        <v>12.018779342723004</v>
      </c>
      <c r="S12" s="43"/>
    </row>
    <row r="13" spans="1:19" ht="14.25">
      <c r="A13" s="1"/>
      <c r="B13" s="36" t="s">
        <v>8</v>
      </c>
      <c r="C13" s="37" t="s">
        <v>9</v>
      </c>
      <c r="D13" s="45">
        <v>0.87</v>
      </c>
      <c r="E13" s="46">
        <v>133.4</v>
      </c>
      <c r="F13" s="40"/>
      <c r="G13" s="41">
        <f t="shared" si="0"/>
        <v>62.36590038314195</v>
      </c>
      <c r="H13" s="41">
        <f t="shared" si="0"/>
        <v>63.05555555555547</v>
      </c>
      <c r="I13" s="41">
        <f t="shared" si="0"/>
        <v>63.745210727969244</v>
      </c>
      <c r="J13" s="41">
        <f t="shared" si="0"/>
        <v>64.4348659003835</v>
      </c>
      <c r="K13" s="41">
        <f t="shared" si="0"/>
        <v>65.12452107279702</v>
      </c>
      <c r="L13" s="41">
        <f t="shared" si="0"/>
        <v>65.81417624521079</v>
      </c>
      <c r="M13" s="41">
        <f t="shared" si="0"/>
        <v>66.50383141762455</v>
      </c>
      <c r="N13" s="41"/>
      <c r="O13" s="41">
        <f t="shared" si="1"/>
        <v>16.597701149425273</v>
      </c>
      <c r="P13" s="41">
        <f t="shared" si="1"/>
        <v>16.827586206896527</v>
      </c>
      <c r="Q13" s="41">
        <f t="shared" si="1"/>
        <v>17.057471264367813</v>
      </c>
      <c r="R13" s="42">
        <f t="shared" si="1"/>
        <v>17.28735632183907</v>
      </c>
      <c r="S13" s="43"/>
    </row>
    <row r="14" spans="1:19" ht="14.25">
      <c r="A14" s="1"/>
      <c r="B14" s="36" t="s">
        <v>10</v>
      </c>
      <c r="C14" s="37" t="s">
        <v>11</v>
      </c>
      <c r="D14" s="38">
        <v>0.796</v>
      </c>
      <c r="E14" s="39">
        <v>110.1</v>
      </c>
      <c r="F14" s="40"/>
      <c r="G14" s="41">
        <f t="shared" si="0"/>
        <v>121.52010050251265</v>
      </c>
      <c r="H14" s="41">
        <f t="shared" si="0"/>
        <v>127.8517587939697</v>
      </c>
      <c r="I14" s="41">
        <f t="shared" si="0"/>
        <v>134.18341708542695</v>
      </c>
      <c r="J14" s="41">
        <f t="shared" si="0"/>
        <v>140.51507537688448</v>
      </c>
      <c r="K14" s="41">
        <f t="shared" si="0"/>
        <v>146.84673366834153</v>
      </c>
      <c r="L14" s="41">
        <f t="shared" si="0"/>
        <v>153.1783919597988</v>
      </c>
      <c r="M14" s="41">
        <f t="shared" si="0"/>
        <v>159.51005025125608</v>
      </c>
      <c r="N14" s="41"/>
      <c r="O14" s="41">
        <f t="shared" si="1"/>
        <v>25.02512562814072</v>
      </c>
      <c r="P14" s="41">
        <f t="shared" si="1"/>
        <v>27.135678391959786</v>
      </c>
      <c r="Q14" s="41">
        <f t="shared" si="1"/>
        <v>29.246231155778908</v>
      </c>
      <c r="R14" s="42">
        <f t="shared" si="1"/>
        <v>31.35678391959797</v>
      </c>
      <c r="S14" s="43"/>
    </row>
    <row r="15" spans="1:19" ht="15" thickBot="1">
      <c r="A15" s="1"/>
      <c r="B15" s="47" t="s">
        <v>12</v>
      </c>
      <c r="C15" s="48" t="s">
        <v>13</v>
      </c>
      <c r="D15" s="49">
        <v>0.768</v>
      </c>
      <c r="E15" s="50">
        <v>87.3</v>
      </c>
      <c r="F15" s="51"/>
      <c r="G15" s="52">
        <f t="shared" si="0"/>
        <v>121.08072916666691</v>
      </c>
      <c r="H15" s="52">
        <f t="shared" si="0"/>
        <v>129.83072916666666</v>
      </c>
      <c r="I15" s="52">
        <f t="shared" si="0"/>
        <v>138.58072916666666</v>
      </c>
      <c r="J15" s="52">
        <f t="shared" si="0"/>
        <v>147.3307291666669</v>
      </c>
      <c r="K15" s="52">
        <f t="shared" si="0"/>
        <v>156.08072916666666</v>
      </c>
      <c r="L15" s="52">
        <f t="shared" si="0"/>
        <v>164.83072916666666</v>
      </c>
      <c r="M15" s="52">
        <f t="shared" si="0"/>
        <v>173.58072916666666</v>
      </c>
      <c r="N15" s="52"/>
      <c r="O15" s="52">
        <f t="shared" si="1"/>
        <v>21.354166666666668</v>
      </c>
      <c r="P15" s="52">
        <f t="shared" si="1"/>
        <v>24.270833333333332</v>
      </c>
      <c r="Q15" s="52">
        <f t="shared" si="1"/>
        <v>27.1875</v>
      </c>
      <c r="R15" s="53">
        <f t="shared" si="1"/>
        <v>30.104166666666668</v>
      </c>
      <c r="S15" s="43"/>
    </row>
    <row r="16" spans="1:19" ht="13.5">
      <c r="A16" s="1"/>
      <c r="B16" s="54"/>
      <c r="C16" s="54"/>
      <c r="D16" s="55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43"/>
    </row>
    <row r="17" spans="2:18" ht="13.5">
      <c r="B17" s="54"/>
      <c r="C17" s="54"/>
      <c r="D17" s="55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ht="13.5">
      <c r="B18" s="58" t="s">
        <v>25</v>
      </c>
    </row>
    <row r="19" ht="13.5">
      <c r="B19" s="58" t="s">
        <v>26</v>
      </c>
    </row>
  </sheetData>
  <dataValidations count="2">
    <dataValidation type="list" allowBlank="1" showInputMessage="1" showErrorMessage="1" sqref="B8">
      <formula1>$B$9:$B$12</formula1>
    </dataValidation>
    <dataValidation type="list" allowBlank="1" showInputMessage="1" showErrorMessage="1" sqref="B7">
      <formula1>$B$9:$B$15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Owner-N</dc:creator>
  <cp:keywords/>
  <dc:description/>
  <cp:lastModifiedBy>Owner-N</cp:lastModifiedBy>
  <dcterms:created xsi:type="dcterms:W3CDTF">2012-05-23T14:52:06Z</dcterms:created>
  <dcterms:modified xsi:type="dcterms:W3CDTF">2012-05-23T14:53:32Z</dcterms:modified>
  <cp:category/>
  <cp:version/>
  <cp:contentType/>
  <cp:contentStatus/>
</cp:coreProperties>
</file>